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godina\Downloads\Управление складированием основная\Приложения\Приложение 4. Исходные данные\Модуль Г\"/>
    </mc:Choice>
  </mc:AlternateContent>
  <xr:revisionPtr revIDLastSave="0" documentId="13_ncr:1_{8DAF5014-4676-4C9D-A6F0-3E28ABA5CB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Грузопоток склада 2025" sheetId="15" r:id="rId1"/>
    <sheet name="Техника компании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5" l="1"/>
  <c r="K6" i="15"/>
  <c r="J6" i="15"/>
  <c r="H6" i="15"/>
  <c r="G6" i="15"/>
  <c r="I6" i="15" s="1"/>
  <c r="M6" i="15" s="1"/>
  <c r="F6" i="15"/>
  <c r="M5" i="15"/>
  <c r="L5" i="15"/>
  <c r="K5" i="15"/>
  <c r="J5" i="15"/>
  <c r="I5" i="15"/>
  <c r="H5" i="15"/>
  <c r="G5" i="15"/>
  <c r="F5" i="15"/>
  <c r="H3" i="15"/>
  <c r="L4" i="15" l="1"/>
  <c r="K4" i="15"/>
  <c r="J4" i="15"/>
  <c r="H4" i="15"/>
  <c r="G4" i="15"/>
  <c r="I4" i="15" s="1"/>
  <c r="M4" i="15" s="1"/>
  <c r="F4" i="15"/>
  <c r="M3" i="15"/>
  <c r="L3" i="15"/>
  <c r="K3" i="15"/>
  <c r="J3" i="15"/>
  <c r="I3" i="15"/>
  <c r="G3" i="15"/>
  <c r="F3" i="15"/>
</calcChain>
</file>

<file path=xl/sharedStrings.xml><?xml version="1.0" encoding="utf-8"?>
<sst xmlns="http://schemas.openxmlformats.org/spreadsheetml/2006/main" count="38" uniqueCount="36">
  <si>
    <t>Месяц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</si>
  <si>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</si>
  <si>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</si>
  <si>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</si>
  <si>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</si>
  <si>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</si>
  <si>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</si>
  <si>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</si>
  <si>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</si>
  <si>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</si>
  <si>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</si>
  <si>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</si>
  <si>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Рабочие возможности </t>
  </si>
  <si>
    <t>Дизельный погрузчик</t>
  </si>
  <si>
    <t>Ричтрак</t>
  </si>
  <si>
    <t>Штабелёр</t>
  </si>
  <si>
    <t xml:space="preserve">Комплектовщик </t>
  </si>
  <si>
    <t xml:space="preserve">Работа только в зале, ставит паллеты на нижние ярусы  </t>
  </si>
  <si>
    <t>Электророхля</t>
  </si>
  <si>
    <t>Электротележка с платформой</t>
  </si>
  <si>
    <t>Работа только в зале, ставит паллеты на нижние ярусы. Развозит товар по отделам</t>
  </si>
  <si>
    <r>
      <t xml:space="preserve">Только закрытые склады подъем и спуск - передвижения , не участвует в выгрузке. Поднимает и снимат товар со стеллажей. </t>
    </r>
    <r>
      <rPr>
        <b/>
        <sz val="11"/>
        <color rgb="FF000000"/>
        <rFont val="Calibri"/>
        <family val="2"/>
        <charset val="204"/>
        <scheme val="minor"/>
      </rPr>
      <t xml:space="preserve">Не принимает участие в выгрузке товара </t>
    </r>
  </si>
  <si>
    <r>
      <t xml:space="preserve">Только закрытые склады подъем и спуск - передвижения , не участвует в выгрузке. Поднимает и снимает товар со стеллажей. </t>
    </r>
    <r>
      <rPr>
        <b/>
        <sz val="11"/>
        <color rgb="FF000000"/>
        <rFont val="Calibri"/>
        <family val="2"/>
        <charset val="204"/>
        <scheme val="minor"/>
      </rPr>
      <t xml:space="preserve">Не принимает участие в выгрузке товара </t>
    </r>
  </si>
  <si>
    <t xml:space="preserve">Технические возможности </t>
  </si>
  <si>
    <t>Наименование техники компании</t>
  </si>
  <si>
    <t>Количество</t>
  </si>
  <si>
    <t>Работает на разгрузке и погрузке паллет на приемке - 240 паллет в сутки</t>
  </si>
  <si>
    <t>Работа рассчитана на уличные условия - 240 паллет в день</t>
  </si>
  <si>
    <t xml:space="preserve">ВНИМАНИЕ ! Работа техники зависит от емкости аккамулятора, кол-во спусков и подъемов, от проходимого расстояния в течении работы.                                                                                                                                                                                         Вся электротехника - АКБ свинцово-кислотные. Одна техника ДИЗЕЛЬ. </t>
  </si>
  <si>
    <t xml:space="preserve">Январь </t>
  </si>
  <si>
    <t>Разгрузка входящих паллет - склад, пал./день</t>
  </si>
  <si>
    <t>Разгрузка входящих паллет  - открытая площадка, пал./день</t>
  </si>
  <si>
    <t>Выходящий грузопоток - склад, пал./день</t>
  </si>
  <si>
    <t>Выходящий грузопоток - открытая площадка, пал./день</t>
  </si>
  <si>
    <t>Грузопоток</t>
  </si>
  <si>
    <t xml:space="preserve">Электропогрузчик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</si>
</sst>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9"/>
      <color rgb="FFFFFFFF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858585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4163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1" fontId="0" fillId="2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0" fillId="10" borderId="0" xfId="0" applyFill="1"/>
    <xf numFmtId="0" fontId="1" fillId="0" borderId="3" xfId="0" applyFont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8377-E7D6-4A2B-A144-08FF8C2E7196}">
  <dimension ref="A1:AA28"/>
  <sheetViews>
    <sheetView workbookViewId="0">
      <selection activeCell="G17" sqref="G17"/>
    </sheetView>
  </sheetViews>
  <sheetFormatPr defaultRowHeight="15" x14ac:dyDescent="0.25"/>
  <cols>
    <col min="1" max="1" width="25.5703125" customWidth="1"/>
    <col min="2" max="13" width="13.85546875" customWidth="1"/>
  </cols>
  <sheetData>
    <row r="1" spans="1:27" ht="41.25" customHeight="1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38.25" customHeight="1" x14ac:dyDescent="0.25">
      <c r="A2" s="19" t="s">
        <v>0</v>
      </c>
      <c r="B2" s="5" t="s">
        <v>29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57.75" customHeight="1" x14ac:dyDescent="0.25">
      <c r="A3" s="6" t="s">
        <v>30</v>
      </c>
      <c r="B3" s="1">
        <v>950</v>
      </c>
      <c r="C3" s="1">
        <v>1000</v>
      </c>
      <c r="D3" s="1">
        <v>1050</v>
      </c>
      <c r="E3" s="1">
        <v>1100</v>
      </c>
      <c r="F3" s="1">
        <f>E3*1.4</f>
        <v>1540</v>
      </c>
      <c r="G3" s="1">
        <f>E3*1.45</f>
        <v>1595</v>
      </c>
      <c r="H3" s="1">
        <f>E3*1.43</f>
        <v>1573</v>
      </c>
      <c r="I3" s="2">
        <f>D3*1.42</f>
        <v>1491</v>
      </c>
      <c r="J3" s="2">
        <f>D3*0.98</f>
        <v>1029</v>
      </c>
      <c r="K3" s="2">
        <f>D3*0.99</f>
        <v>1039.5</v>
      </c>
      <c r="L3" s="2">
        <f>C3*0.99</f>
        <v>990</v>
      </c>
      <c r="M3" s="2">
        <f>C3*1.46</f>
        <v>1460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76.5" customHeight="1" x14ac:dyDescent="0.25">
      <c r="A4" s="7" t="s">
        <v>31</v>
      </c>
      <c r="B4" s="3">
        <v>360</v>
      </c>
      <c r="C4" s="3">
        <v>350</v>
      </c>
      <c r="D4" s="3">
        <v>400</v>
      </c>
      <c r="E4" s="4">
        <v>410</v>
      </c>
      <c r="F4" s="4">
        <f>C4*1.4</f>
        <v>489.99999999999994</v>
      </c>
      <c r="G4" s="4">
        <f>D4*1.39</f>
        <v>556</v>
      </c>
      <c r="H4" s="4">
        <f>B4*1.48</f>
        <v>532.79999999999995</v>
      </c>
      <c r="I4" s="4">
        <f>G4*1.01</f>
        <v>561.56000000000006</v>
      </c>
      <c r="J4" s="4">
        <f>B4*1.02</f>
        <v>367.2</v>
      </c>
      <c r="K4" s="4">
        <f>C4*0.99</f>
        <v>346.5</v>
      </c>
      <c r="L4" s="4">
        <f>C4*1.008</f>
        <v>352.8</v>
      </c>
      <c r="M4" s="4">
        <f>I4*1.005</f>
        <v>564.36779999999999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61.5" customHeight="1" x14ac:dyDescent="0.25">
      <c r="A5" s="6" t="s">
        <v>32</v>
      </c>
      <c r="B5" s="1">
        <v>947</v>
      </c>
      <c r="C5" s="1">
        <v>1005</v>
      </c>
      <c r="D5" s="1">
        <v>1045</v>
      </c>
      <c r="E5" s="1">
        <v>1110</v>
      </c>
      <c r="F5" s="1">
        <f>E5*1.4</f>
        <v>1554</v>
      </c>
      <c r="G5" s="2">
        <f>E5*1.45</f>
        <v>1609.5</v>
      </c>
      <c r="H5" s="2">
        <f>E5*1.43</f>
        <v>1587.3</v>
      </c>
      <c r="I5" s="2">
        <f>D5*1.42</f>
        <v>1483.8999999999999</v>
      </c>
      <c r="J5" s="2">
        <f>D5*0.98</f>
        <v>1024.0999999999999</v>
      </c>
      <c r="K5" s="2">
        <f>D5*0.99</f>
        <v>1034.55</v>
      </c>
      <c r="L5" s="2">
        <f>C5*0.99</f>
        <v>994.95</v>
      </c>
      <c r="M5" s="2">
        <f>C5*1.46</f>
        <v>1467.3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45" x14ac:dyDescent="0.25">
      <c r="A6" s="7" t="s">
        <v>33</v>
      </c>
      <c r="B6" s="3">
        <v>350</v>
      </c>
      <c r="C6" s="3">
        <v>350</v>
      </c>
      <c r="D6" s="3">
        <v>390</v>
      </c>
      <c r="E6" s="4">
        <v>420</v>
      </c>
      <c r="F6" s="4">
        <f>C6*1.4</f>
        <v>489.99999999999994</v>
      </c>
      <c r="G6" s="4">
        <f>D6*1.39</f>
        <v>542.09999999999991</v>
      </c>
      <c r="H6" s="4">
        <f>B6*1.48</f>
        <v>518</v>
      </c>
      <c r="I6" s="4">
        <f>G6*1.01</f>
        <v>547.52099999999996</v>
      </c>
      <c r="J6" s="4">
        <f>B6*1.02</f>
        <v>357</v>
      </c>
      <c r="K6" s="4">
        <f>C6*0.99</f>
        <v>346.5</v>
      </c>
      <c r="L6" s="4">
        <f>C6*1.008</f>
        <v>352.8</v>
      </c>
      <c r="M6" s="4">
        <f>I6*1.005</f>
        <v>550.25860499999987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</sheetData>
  <mergeCells count="1">
    <mergeCell ref="A1:M1"/>
  </mergeCells>
  <pageMargins left="0.7" right="0.7" top="0.75" bottom="0.75" header="0.3" footer="0.3"/>
  <ignoredErrors>
    <ignoredError sqref="F4:M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4F62-8AC3-4BB0-BA02-3B396DDF6C00}">
  <dimension ref="A1:E11"/>
  <sheetViews>
    <sheetView tabSelected="1" workbookViewId="0">
      <selection activeCell="A5" sqref="A5"/>
    </sheetView>
  </sheetViews>
  <sheetFormatPr defaultRowHeight="15" x14ac:dyDescent="0.25"/>
  <cols>
    <col min="1" max="1" width="36.85546875" customWidth="1"/>
    <col min="2" max="2" width="38.5703125" customWidth="1"/>
    <col min="3" max="3" width="44.7109375" customWidth="1"/>
    <col min="4" max="4" width="27" customWidth="1"/>
  </cols>
  <sheetData>
    <row r="1" spans="1:5" ht="89.25" customHeight="1" x14ac:dyDescent="0.25">
      <c r="A1" s="21" t="s">
        <v>24</v>
      </c>
      <c r="B1" s="23" t="s">
        <v>23</v>
      </c>
      <c r="C1" s="24"/>
      <c r="D1" s="9"/>
      <c r="E1" s="9"/>
    </row>
    <row r="2" spans="1:5" ht="15.75" thickBot="1" x14ac:dyDescent="0.3">
      <c r="A2" s="22"/>
      <c r="B2" s="25"/>
      <c r="C2" s="26"/>
      <c r="D2" s="8"/>
      <c r="E2" s="9"/>
    </row>
    <row r="3" spans="1:5" ht="45" customHeight="1" thickBot="1" x14ac:dyDescent="0.3">
      <c r="A3" s="27" t="s">
        <v>28</v>
      </c>
      <c r="B3" s="28"/>
      <c r="C3" s="28"/>
      <c r="D3" s="9"/>
      <c r="E3" s="9"/>
    </row>
    <row r="4" spans="1:5" ht="16.5" thickBot="1" x14ac:dyDescent="0.3">
      <c r="A4" s="10" t="s">
        <v>24</v>
      </c>
      <c r="B4" s="10" t="s">
        <v>25</v>
      </c>
      <c r="C4" s="10" t="s">
        <v>12</v>
      </c>
      <c r="D4" s="9"/>
      <c r="E4" s="9"/>
    </row>
    <row r="5" spans="1:5" ht="30.75" thickBot="1" x14ac:dyDescent="0.3">
      <c r="A5" s="11" t="s">
        <v>35</v>
      </c>
      <c r="B5" s="12">
        <v>8</v>
      </c>
      <c r="C5" s="13" t="s">
        <v>26</v>
      </c>
      <c r="D5" s="9"/>
      <c r="E5" s="9"/>
    </row>
    <row r="6" spans="1:5" ht="30.75" thickBot="1" x14ac:dyDescent="0.3">
      <c r="A6" s="16" t="s">
        <v>13</v>
      </c>
      <c r="B6" s="14">
        <v>2</v>
      </c>
      <c r="C6" s="15" t="s">
        <v>27</v>
      </c>
      <c r="D6" s="9"/>
      <c r="E6" s="9"/>
    </row>
    <row r="7" spans="1:5" ht="60.75" thickBot="1" x14ac:dyDescent="0.3">
      <c r="A7" s="17" t="s">
        <v>14</v>
      </c>
      <c r="B7" s="12">
        <v>3</v>
      </c>
      <c r="C7" s="13" t="s">
        <v>21</v>
      </c>
      <c r="D7" s="9"/>
      <c r="E7" s="9"/>
    </row>
    <row r="8" spans="1:5" ht="60.75" thickBot="1" x14ac:dyDescent="0.3">
      <c r="A8" s="11" t="s">
        <v>15</v>
      </c>
      <c r="B8" s="12">
        <v>2</v>
      </c>
      <c r="C8" s="13" t="s">
        <v>22</v>
      </c>
      <c r="D8" s="9"/>
      <c r="E8" s="9"/>
    </row>
    <row r="9" spans="1:5" ht="30.75" thickBot="1" x14ac:dyDescent="0.3">
      <c r="A9" s="17" t="s">
        <v>16</v>
      </c>
      <c r="B9" s="12">
        <v>2</v>
      </c>
      <c r="C9" s="13" t="s">
        <v>17</v>
      </c>
      <c r="D9" s="9"/>
      <c r="E9" s="9"/>
    </row>
    <row r="10" spans="1:5" ht="30.75" thickBot="1" x14ac:dyDescent="0.3">
      <c r="A10" s="17" t="s">
        <v>18</v>
      </c>
      <c r="B10" s="12">
        <v>4</v>
      </c>
      <c r="C10" s="13" t="s">
        <v>17</v>
      </c>
      <c r="D10" s="9"/>
      <c r="E10" s="9"/>
    </row>
    <row r="11" spans="1:5" ht="30.75" thickBot="1" x14ac:dyDescent="0.3">
      <c r="A11" s="11" t="s">
        <v>19</v>
      </c>
      <c r="B11" s="12">
        <v>2</v>
      </c>
      <c r="C11" s="13" t="s">
        <v>20</v>
      </c>
      <c r="D11" s="9"/>
      <c r="E11" s="9"/>
    </row>
  </sheetData>
  <mergeCells count="3">
    <mergeCell ref="A1:A2"/>
    <mergeCell ref="B1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Грузопоток склада 2025</vt:lpstr>
      <vt:lpstr>Техника компании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Погодина</dc:creator>
  <cp:lastModifiedBy>Анна Сергеевна Погодина</cp:lastModifiedBy>
  <dcterms:created xsi:type="dcterms:W3CDTF">2015-06-05T18:19:34Z</dcterms:created>
  <dcterms:modified xsi:type="dcterms:W3CDTF">2025-04-04T15:16:23Z</dcterms:modified>
</cp:coreProperties>
</file>